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23.0L" sheetId="2" r:id="rId1"/>
  </sheets>
  <definedNames>
    <definedName name="_xlnm.Print_Area" localSheetId="0">'23.0L'!$A$1:$I$103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 l="1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<sst xmlns="http://schemas.openxmlformats.org/spreadsheetml/2006/main" count="90" uniqueCount="71">
  <si>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</si>
  <si>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</si>
  <si>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</si>
  <si>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</si>
  <si>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</si>
  <si>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</si>
  <si>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</si>
  <si>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</si>
  <si>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</si>
  <si>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</si>
  <si>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</si>
  <si>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</si>
  <si>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</si>
  <si>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</si>
  <si>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</si>
  <si>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</si>
  <si>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</si>
  <si>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</si>
  <si>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</si>
  <si>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</si>
  <si>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</si>
  <si>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</si>
  <si>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</si>
  <si>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</si>
  <si>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</si>
  <si>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</si>
  <si>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</si>
  <si>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</si>
  <si>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</si>
  <si>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</si>
  <si>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</si>
  <si>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</si>
  <si>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</si>
  <si>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</si>
  <si>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</si>
  <si>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</si>
  <si>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</si>
  <si>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</si>
  <si>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</si>
  <si>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</si>
  <si>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</si>
  <si>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</si>
  <si>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</si>
  <si>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</si>
  <si>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</si>
  <si>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</si>
  <si>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</si>
  <si>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</si>
  <si>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</si>
  <si>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</si>
  <si>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</si>
  <si>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</si>
  <si>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</si>
  <si>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</si>
  <si>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</si>
  <si>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</si>
  <si>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</si>
  <si>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</si>
  <si>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</si>
  <si>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</si>
  <si>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</si>
  <si>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</si>
  <si>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</si>
  <si>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</si>
  <si>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</si>
  <si>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</si>
  <si>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</si>
  <si>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 xml:space="preserve">ทรบ.ปากคลองซอย 23.0 L  </t>
  </si>
  <si>
    <t>23+000</t>
  </si>
  <si>
    <t>N 18º23'39.93''</t>
  </si>
  <si>
    <t>E 099º31'42.27''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</si>
</sst>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23.0L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97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9932814704468248"/>
                  <c:y val="-0.2373630454967502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'23.0L'!$H$53:$H$56</c:f>
              <c:numCache>
                <c:formatCode>0.000</c:formatCode>
                <c:ptCount val="4"/>
                <c:pt idx="0">
                  <c:v>6.5999999999999988</c:v>
                </c:pt>
                <c:pt idx="1">
                  <c:v>4.3666666666666663</c:v>
                </c:pt>
                <c:pt idx="2">
                  <c:v>3.2499999999999996</c:v>
                </c:pt>
                <c:pt idx="3">
                  <c:v>2.5599999999999996</c:v>
                </c:pt>
              </c:numCache>
            </c:numRef>
          </c:xVal>
          <c:yVal>
            <c:numRef>
              <c:f>'23.0L'!$I$53:$I$56</c:f>
              <c:numCache>
                <c:formatCode>0.000</c:formatCode>
                <c:ptCount val="4"/>
                <c:pt idx="0">
                  <c:v>7.3687665966916949E-2</c:v>
                </c:pt>
                <c:pt idx="1">
                  <c:v>9.4515154651819686E-2</c:v>
                </c:pt>
                <c:pt idx="2">
                  <c:v>0.10209695466950802</c:v>
                </c:pt>
                <c:pt idx="3">
                  <c:v>0.10176904280474731</c:v>
                </c:pt>
              </c:numCache>
            </c:numRef>
          </c:yVal>
        </c:ser>
        <c:axId val="106440192"/>
        <c:axId val="106442112"/>
      </c:scatterChart>
      <c:valAx>
        <c:axId val="10644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6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442112"/>
        <c:crosses val="autoZero"/>
        <c:crossBetween val="midCat"/>
      </c:valAx>
      <c:valAx>
        <c:axId val="10644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44019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15</xdr:row>
      <xdr:rowOff>3008</xdr:rowOff>
    </xdr:from>
    <xdr:to>
      <xdr:col>2</xdr:col>
      <xdr:colOff>261427</xdr:colOff>
      <xdr:row>15</xdr:row>
      <xdr:rowOff>185715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64122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47159</xdr:colOff>
      <xdr:row>10</xdr:row>
      <xdr:rowOff>232464</xdr:rowOff>
    </xdr:from>
    <xdr:to>
      <xdr:col>5</xdr:col>
      <xdr:colOff>190034</xdr:colOff>
      <xdr:row>11</xdr:row>
      <xdr:rowOff>142077</xdr:rowOff>
    </xdr:to>
    <xdr:cxnSp macro="">
      <xdr:nvCxnSpPr>
        <xdr:cNvPr id="18" name="ตัวเชื่อมต่อตรง 17"/>
        <xdr:cNvCxnSpPr/>
      </xdr:nvCxnSpPr>
      <xdr:spPr>
        <a:xfrm flipV="1">
          <a:off x="3554091" y="3046669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26</xdr:row>
      <xdr:rowOff>87683</xdr:rowOff>
    </xdr:from>
    <xdr:to>
      <xdr:col>6</xdr:col>
      <xdr:colOff>514993</xdr:colOff>
      <xdr:row>33</xdr:row>
      <xdr:rowOff>189612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1283" y="6911047"/>
          <a:ext cx="2986665" cy="198095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0" zoomScale="110" zoomScalePageLayoutView="110" workbookViewId="0">
      <selection activeCell="D93" sqref="D93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64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69</v>
      </c>
      <c r="E11" s="81"/>
      <c r="F11" s="81" t="s">
        <v>70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0.8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0.8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1.42</v>
      </c>
      <c r="C53" s="25">
        <f>$G$21</f>
        <v>0.1</v>
      </c>
      <c r="D53" s="25">
        <f>$B53-$C53</f>
        <v>1.3199999999999998</v>
      </c>
      <c r="E53" s="26">
        <f>SQRT(2*9.81*D53)</f>
        <v>5.0890470620736057</v>
      </c>
      <c r="F53" s="24">
        <v>0.2</v>
      </c>
      <c r="G53" s="27">
        <v>0.06</v>
      </c>
      <c r="H53" s="28">
        <f>D53/F53</f>
        <v>6.5999999999999988</v>
      </c>
      <c r="I53" s="28">
        <f>G53/(($G$16*$G$17)*F53*E53)</f>
        <v>7.3687665966916949E-2</v>
      </c>
    </row>
    <row r="54" spans="1:9">
      <c r="A54" s="29">
        <v>2</v>
      </c>
      <c r="B54" s="30">
        <v>1.41</v>
      </c>
      <c r="C54" s="31">
        <f>$G$21</f>
        <v>0.1</v>
      </c>
      <c r="D54" s="31">
        <f>$B54-$C54</f>
        <v>1.3099999999999998</v>
      </c>
      <c r="E54" s="32">
        <f>SQRT(2*9.81*D54)</f>
        <v>5.0697337208180864</v>
      </c>
      <c r="F54" s="33">
        <v>0.3</v>
      </c>
      <c r="G54" s="34">
        <v>0.115</v>
      </c>
      <c r="H54" s="35">
        <f>D54/F54</f>
        <v>4.3666666666666663</v>
      </c>
      <c r="I54" s="35">
        <f>G54/(($G$16*$G$17)*F54*E54)</f>
        <v>9.4515154651819686E-2</v>
      </c>
    </row>
    <row r="55" spans="1:9">
      <c r="A55" s="29">
        <v>3</v>
      </c>
      <c r="B55" s="30">
        <v>1.4</v>
      </c>
      <c r="C55" s="31">
        <f>$G$21</f>
        <v>0.1</v>
      </c>
      <c r="D55" s="31">
        <f>$B55-$C55</f>
        <v>1.2999999999999998</v>
      </c>
      <c r="E55" s="36">
        <f>SQRT(2*9.81*D55)</f>
        <v>5.0503465227645519</v>
      </c>
      <c r="F55" s="30">
        <v>0.4</v>
      </c>
      <c r="G55" s="37">
        <v>0.16500000000000001</v>
      </c>
      <c r="H55" s="35">
        <f>D55/F55</f>
        <v>3.2499999999999996</v>
      </c>
      <c r="I55" s="35">
        <f>G55/(($G$16*$G$17)*F55*E55)</f>
        <v>0.10209695466950802</v>
      </c>
    </row>
    <row r="56" spans="1:9">
      <c r="A56" s="29">
        <v>4</v>
      </c>
      <c r="B56" s="30">
        <v>1.38</v>
      </c>
      <c r="C56" s="31">
        <f>$G$21</f>
        <v>0.1</v>
      </c>
      <c r="D56" s="31">
        <f>$B56-$C56</f>
        <v>1.2799999999999998</v>
      </c>
      <c r="E56" s="38">
        <f>SQRT(2*9.81*D56)</f>
        <v>5.011347124277064</v>
      </c>
      <c r="F56" s="39">
        <v>0.5</v>
      </c>
      <c r="G56" s="40">
        <v>0.20399999999999999</v>
      </c>
      <c r="H56" s="35">
        <f>D56/F56</f>
        <v>2.5599999999999996</v>
      </c>
      <c r="I56" s="35">
        <f>G56/(($G$16*$G$17)*F56*E56)</f>
        <v>0.10176904280474731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f>B53</f>
        <v>1.42</v>
      </c>
      <c r="C87" s="56">
        <f>$G$21</f>
        <v>0.1</v>
      </c>
      <c r="D87" s="56">
        <f>B87-C87</f>
        <v>1.3199999999999998</v>
      </c>
      <c r="E87" s="24">
        <f>F53</f>
        <v>0.2</v>
      </c>
      <c r="F87" s="57">
        <f>D87/E87</f>
        <v>6.5999999999999988</v>
      </c>
      <c r="G87" s="58">
        <f>(-0.0074*F87)+0.1239</f>
        <v>7.5060000000000002E-2</v>
      </c>
      <c r="H87" s="86">
        <f>G87*($G$16*$G$17)*E87*(2*9.81*D87)^0.5</f>
        <v>6.1117419596679184E-2</v>
      </c>
      <c r="I87" s="86"/>
    </row>
    <row r="88" spans="1:9" ht="21.2" customHeight="1">
      <c r="A88" s="29">
        <v>2</v>
      </c>
      <c r="B88" s="30">
        <f>B54</f>
        <v>1.41</v>
      </c>
      <c r="C88" s="59">
        <f>$G$21</f>
        <v>0.1</v>
      </c>
      <c r="D88" s="59">
        <f>B88-C88</f>
        <v>1.3099999999999998</v>
      </c>
      <c r="E88" s="33">
        <f>F54</f>
        <v>0.3</v>
      </c>
      <c r="F88" s="60">
        <f>D88/E88</f>
        <v>4.3666666666666663</v>
      </c>
      <c r="G88" s="60">
        <f t="shared" ref="G88:G90" si="0">(-0.0074*F88)+0.1239</f>
        <v>9.1586666666666663E-2</v>
      </c>
      <c r="H88" s="87">
        <f>G88*($G$16*$G$17)*E88*(2*9.81*D88)^0.5</f>
        <v>0.1114368029705582</v>
      </c>
      <c r="I88" s="87"/>
    </row>
    <row r="89" spans="1:9" ht="21.2" customHeight="1">
      <c r="A89" s="29">
        <v>3</v>
      </c>
      <c r="B89" s="30">
        <f>B55</f>
        <v>1.4</v>
      </c>
      <c r="C89" s="59">
        <f>$G$21</f>
        <v>0.1</v>
      </c>
      <c r="D89" s="59">
        <f>B89-C89</f>
        <v>1.2999999999999998</v>
      </c>
      <c r="E89" s="30">
        <f>F55</f>
        <v>0.4</v>
      </c>
      <c r="F89" s="60">
        <f>D89/E89</f>
        <v>3.2499999999999996</v>
      </c>
      <c r="G89" s="60">
        <f t="shared" si="0"/>
        <v>9.9849999999999994E-2</v>
      </c>
      <c r="H89" s="87">
        <f>G89*($G$16*$G$17)*E89*(2*9.81*D89)^0.5</f>
        <v>0.16136867209537298</v>
      </c>
      <c r="I89" s="87"/>
    </row>
    <row r="90" spans="1:9" ht="21.2" customHeight="1">
      <c r="A90" s="29">
        <v>4</v>
      </c>
      <c r="B90" s="30">
        <f>B56</f>
        <v>1.38</v>
      </c>
      <c r="C90" s="59">
        <f>$G$21</f>
        <v>0.1</v>
      </c>
      <c r="D90" s="59">
        <f>B90-C90</f>
        <v>1.2799999999999998</v>
      </c>
      <c r="E90" s="39">
        <f>F56</f>
        <v>0.5</v>
      </c>
      <c r="F90" s="60">
        <f>D90/E90</f>
        <v>2.5599999999999996</v>
      </c>
      <c r="G90" s="61">
        <f t="shared" si="0"/>
        <v>0.10495599999999999</v>
      </c>
      <c r="H90" s="87">
        <f>G90*($G$16*$G$17)*E90*(2*9.81*D90)^0.5</f>
        <v>0.21038837951024941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23.0L</vt:lpstr>
      <vt:lpstr>'23.0L'!Print_Area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2015-11-06T03:55:06Z</cp:lastPrinted>
  <dcterms:created xsi:type="dcterms:W3CDTF">2012-08-31T03:29:15Z</dcterms:created>
  <dcterms:modified xsi:type="dcterms:W3CDTF">2015-11-06T03:55:07Z</dcterms:modified>
</cp:coreProperties>
</file>